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n\OneDrive - Social Accountability Int'l\OD Documents\IRIS\2020-2021 Deliverables\System Documentation\"/>
    </mc:Choice>
  </mc:AlternateContent>
  <workbookProtection workbookAlgorithmName="SHA-512" workbookHashValue="Wty1DiHvb6VeYca/WKD+B4eMennabczJxCrSY4L+PBOMuJEReTAElJp1InYIGgRwkY7ALYBNnH7Rc6CftlsQjA==" workbookSaltValue="yuLu+jgITMXxVIUQeelNhA==" workbookSpinCount="100000" lockStructure="1"/>
  <bookViews>
    <workbookView xWindow="0" yWindow="0" windowWidth="25200" windowHeight="11100"/>
  </bookViews>
  <sheets>
    <sheet name="Data Tool - Auditor Days" sheetId="3" r:id="rId1"/>
    <sheet name="VLookUp Tables" sheetId="2" state="hidden" r:id="rId2"/>
    <sheet name="Source Data Tables" sheetId="1" state="hidden" r:id="rId3"/>
  </sheets>
  <definedNames>
    <definedName name="_Toc1831959" localSheetId="2">'Source Data Tables'!$B$18</definedName>
    <definedName name="_Toc1831960" localSheetId="2">'Source Data Tables'!$B$25</definedName>
    <definedName name="_Toc1831961" localSheetId="2">'Source Data Tables'!$B$32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C5" i="2" s="1"/>
  <c r="K13" i="2" s="1"/>
  <c r="B3" i="2"/>
  <c r="C3" i="2" s="1"/>
  <c r="K9" i="2" s="1"/>
  <c r="G2" i="2"/>
  <c r="H2" i="2"/>
  <c r="G3" i="2"/>
  <c r="H3" i="2"/>
  <c r="G4" i="2"/>
  <c r="H4" i="2"/>
  <c r="C13" i="2" l="1"/>
  <c r="E13" i="2" s="1"/>
  <c r="C9" i="2"/>
  <c r="D9" i="2" s="1"/>
  <c r="J14" i="3" s="1"/>
  <c r="M8" i="2"/>
  <c r="N8" i="2"/>
  <c r="O8" i="2"/>
  <c r="P8" i="2"/>
  <c r="N13" i="2"/>
  <c r="M13" i="2"/>
  <c r="L13" i="2"/>
  <c r="O9" i="2"/>
  <c r="J30" i="3" s="1"/>
  <c r="N9" i="2"/>
  <c r="M9" i="2"/>
  <c r="G28" i="1"/>
  <c r="G29" i="1"/>
  <c r="P9" i="2" s="1"/>
  <c r="G27" i="1"/>
  <c r="G14" i="1"/>
  <c r="G15" i="1"/>
  <c r="G13" i="1"/>
  <c r="F13" i="2" l="1"/>
  <c r="J32" i="3"/>
  <c r="E9" i="2"/>
  <c r="J28" i="3"/>
  <c r="F9" i="2"/>
  <c r="J18" i="3" s="1"/>
  <c r="G9" i="2"/>
  <c r="J20" i="3" s="1"/>
  <c r="J26" i="3"/>
  <c r="H9" i="2"/>
  <c r="D13" i="2"/>
  <c r="J22" i="3" l="1"/>
  <c r="J16" i="3"/>
</calcChain>
</file>

<file path=xl/sharedStrings.xml><?xml version="1.0" encoding="utf-8"?>
<sst xmlns="http://schemas.openxmlformats.org/spreadsheetml/2006/main" count="94" uniqueCount="52">
  <si>
    <t>Total #’s of Workers Currently Deployed – in all countries.</t>
  </si>
  <si>
    <t>Stage 2 Labour Recruiter On-Site Audit (Basic)</t>
  </si>
  <si>
    <t>Stage 2 Validation Sub-Audit (Basic)</t>
  </si>
  <si>
    <t>Stage 2 Reporting</t>
  </si>
  <si>
    <t>Initial Cert’n Basic Total (Min)</t>
  </si>
  <si>
    <t>Table 4.2a – Initial Certification and Recertification</t>
  </si>
  <si>
    <t>Table 4.2b – Additional Audit Days per Number of Employer Contracts (Initial Cert’n/ Recert’n)</t>
  </si>
  <si>
    <t>#’s of Employer Contracts</t>
  </si>
  <si>
    <t>Additional Stage 2 Labour Recruiter On-Site Audit</t>
  </si>
  <si>
    <t>Additional Stage 2 Validation Sub-Audit</t>
  </si>
  <si>
    <t>Initial Cert’n Additional  (Min)</t>
  </si>
  <si>
    <t>Table 4.2c – Surveillances (6 &amp; 12 months etc.)</t>
  </si>
  <si>
    <t>#’s of Workers Currently Deployed</t>
  </si>
  <si>
    <t>Surveillance Validation Sub-Audit</t>
  </si>
  <si>
    <t>Surveillance Reporting</t>
  </si>
  <si>
    <t>Surveillance Basic Total (Min)</t>
  </si>
  <si>
    <t>Table 4.2d – Additional Audit Days per Number of Employer Contracts (Surveillances)</t>
  </si>
  <si>
    <t>Additional Surveillance Labour Recruiter On-Site Audit</t>
  </si>
  <si>
    <t>Additional Surveillance Validation Sub-Audit</t>
  </si>
  <si>
    <t>Surveillance Additional  (Min)</t>
  </si>
  <si>
    <t>Stage 1 Off-Site Prep and Review</t>
  </si>
  <si>
    <t>Total Number of Employer Contracts</t>
  </si>
  <si>
    <t>Total Number of Workers Currently Deployed (all countries)</t>
  </si>
  <si>
    <t>Surveillance Labour Recruiter - On-Site Audit</t>
  </si>
  <si>
    <t>0-9</t>
  </si>
  <si>
    <t>10-49</t>
  </si>
  <si>
    <t>0-999</t>
  </si>
  <si>
    <t>1000-5999</t>
  </si>
  <si>
    <t>Cert'n</t>
  </si>
  <si>
    <t>Source Lookup Tables</t>
  </si>
  <si>
    <t>Surv'</t>
  </si>
  <si>
    <t>Workers Deployed</t>
  </si>
  <si>
    <t>Contracts</t>
  </si>
  <si>
    <t>If Satements - - Change integer to a range)</t>
  </si>
  <si>
    <t>&gt;=6000</t>
  </si>
  <si>
    <t>&gt;=50</t>
  </si>
  <si>
    <r>
      <t xml:space="preserve">Read from Source Data Table sheet (Integer ranges copied here For formula simplicity only - </t>
    </r>
    <r>
      <rPr>
        <b/>
        <sz val="11"/>
        <color theme="5" tint="-0.249977111117893"/>
        <rFont val="Calibri"/>
        <family val="2"/>
        <scheme val="minor"/>
      </rPr>
      <t>Do not edit here</t>
    </r>
    <r>
      <rPr>
        <sz val="11"/>
        <color theme="5" tint="-0.249977111117893"/>
        <rFont val="Calibri"/>
        <family val="2"/>
        <scheme val="minor"/>
      </rPr>
      <t>)</t>
    </r>
  </si>
  <si>
    <t>Certification &amp; Audit Effort Calculation Tool</t>
  </si>
  <si>
    <t>MINIMUM Stage 1 Audit Preparation and Review time</t>
  </si>
  <si>
    <t>MINIMUM Stage 2 Validation Sub-Audit time</t>
  </si>
  <si>
    <t>MINIMUM Surveillance Validation Sub-Audit time</t>
  </si>
  <si>
    <t>MINIMUM overall Certification &amp; Recertification time</t>
  </si>
  <si>
    <t>MINIMUM overall Surveillance time</t>
  </si>
  <si>
    <t>Enter the total number of workers currently deployed by the Labour Recruiter
(In all countries)</t>
  </si>
  <si>
    <t xml:space="preserve">Enter the total number of current and recently completed (last two years)
Employer Contracts in place </t>
  </si>
  <si>
    <t>MINIMUM Stage 2 Reporting time</t>
  </si>
  <si>
    <t>MINIMUM Surveillance Reporting time</t>
  </si>
  <si>
    <t>This tool may be used by the audit company to calculate and recalculate MINIMUM audit effort required when establishing and updating IRIS Certification Contracts, Certification Plans and Audit Plans (Refer to IRIS General Requirements sections 3 &amp; 4, and IRIS Certification and Audit Protocols section 4.)</t>
  </si>
  <si>
    <t xml:space="preserve">MINIMUM Surveillance On-Site at Labour Recruiter Audit time </t>
  </si>
  <si>
    <t>Auditor Days</t>
  </si>
  <si>
    <t>MINIMUM Stage 2 &amp; Recert'n On-Site at Labour Recruiter Audit time</t>
  </si>
  <si>
    <t>(V2.0 - November 05,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</si>
</sst>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i/>
      <sz val="11"/>
      <color theme="1"/>
      <name val="Calibri"/>
      <family val="2"/>
      <scheme val="minor"/>
    </font>
    <font>
      <i/>
      <sz val="11"/>
      <name val="Calibri"/>
      <family val="2"/>
    </font>
    <font>
      <sz val="11"/>
      <name val="Calibri"/>
      <family val="2"/>
      <scheme val="minor"/>
    </font>
    <font>
      <sz val="11"/>
      <color theme="0" tint="-0.499984740745262"/>
      <name val="Calibri"/>
      <family val="2"/>
      <scheme val="minor"/>
    </font>
    <font>
      <sz val="11"/>
      <color rgb="FFFF0000"/>
      <name val="Calibri"/>
      <family val="2"/>
      <scheme val="minor"/>
    </font>
    <font>
      <b/>
      <sz val="11"/>
      <color theme="1"/>
      <name val="Calibri"/>
      <family val="2"/>
      <scheme val="minor"/>
    </font>
    <font>
      <sz val="11"/>
      <color theme="0" tint="-0.249977111117893"/>
      <name val="Calibri"/>
      <family val="2"/>
      <scheme val="minor"/>
    </font>
    <font>
      <sz val="11"/>
      <color theme="5" tint="-0.249977111117893"/>
      <name val="Calibri"/>
      <family val="2"/>
      <scheme val="minor"/>
    </font>
    <font>
      <b/>
      <sz val="11"/>
      <color theme="5" tint="-0.249977111117893"/>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7">
    <xf numFmtId="0" fontId="0" fillId="0" borderId="0" xfId="0"/>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vertical="top"/>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vertical="top"/>
    </xf>
    <xf numFmtId="0" fontId="4" fillId="0" borderId="0" xfId="0" applyFont="1" applyAlignment="1">
      <alignment horizontal="left" vertical="top" wrapText="1"/>
    </xf>
    <xf numFmtId="49" fontId="0" fillId="0" borderId="0" xfId="0" applyNumberFormat="1" applyAlignment="1">
      <alignment horizontal="left" vertical="top" wrapText="1"/>
    </xf>
    <xf numFmtId="49" fontId="1" fillId="0" borderId="0" xfId="0" applyNumberFormat="1" applyFont="1" applyAlignment="1">
      <alignment horizontal="left" vertical="top"/>
    </xf>
    <xf numFmtId="49" fontId="2" fillId="0" borderId="0" xfId="0" applyNumberFormat="1" applyFont="1" applyAlignment="1">
      <alignment horizontal="left" vertical="top"/>
    </xf>
    <xf numFmtId="0" fontId="0" fillId="0" borderId="1" xfId="0" applyBorder="1" applyAlignment="1">
      <alignment vertical="top"/>
    </xf>
    <xf numFmtId="0" fontId="0" fillId="0" borderId="2" xfId="0" applyBorder="1" applyAlignment="1">
      <alignmen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0" fillId="0" borderId="4" xfId="0" applyBorder="1" applyAlignment="1">
      <alignment horizontal="left" vertical="top" wrapText="1"/>
    </xf>
    <xf numFmtId="0" fontId="0" fillId="0" borderId="5" xfId="0" applyBorder="1"/>
    <xf numFmtId="0" fontId="0" fillId="0" borderId="6" xfId="0" applyBorder="1"/>
    <xf numFmtId="49" fontId="0" fillId="0" borderId="2" xfId="0" applyNumberForma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3" fillId="2" borderId="2" xfId="0" applyFont="1" applyFill="1" applyBorder="1" applyAlignment="1">
      <alignment horizontal="left" vertical="top" wrapText="1"/>
    </xf>
    <xf numFmtId="0" fontId="0" fillId="2" borderId="5" xfId="0" applyFill="1" applyBorder="1"/>
    <xf numFmtId="0" fontId="0" fillId="0" borderId="0" xfId="0" applyBorder="1" applyAlignment="1">
      <alignment vertical="top"/>
    </xf>
    <xf numFmtId="0" fontId="0" fillId="0" borderId="0" xfId="0" applyBorder="1"/>
    <xf numFmtId="0" fontId="5" fillId="0" borderId="0" xfId="0" applyFont="1"/>
    <xf numFmtId="0" fontId="7" fillId="0" borderId="0" xfId="0" applyFont="1"/>
    <xf numFmtId="49" fontId="7" fillId="0" borderId="1" xfId="0" applyNumberFormat="1" applyFont="1" applyBorder="1"/>
    <xf numFmtId="49" fontId="7" fillId="0" borderId="3" xfId="0" applyNumberFormat="1" applyFont="1" applyBorder="1"/>
    <xf numFmtId="49" fontId="7" fillId="0" borderId="8" xfId="0" applyNumberFormat="1" applyFont="1" applyBorder="1"/>
    <xf numFmtId="49" fontId="7" fillId="0" borderId="9" xfId="0" applyNumberFormat="1" applyFont="1" applyBorder="1"/>
    <xf numFmtId="49" fontId="7" fillId="0" borderId="4" xfId="0" applyNumberFormat="1" applyFont="1" applyBorder="1"/>
    <xf numFmtId="49" fontId="7" fillId="0" borderId="6" xfId="0" applyNumberFormat="1" applyFont="1" applyBorder="1"/>
    <xf numFmtId="0" fontId="8" fillId="0" borderId="0" xfId="0" applyFont="1"/>
    <xf numFmtId="0" fontId="6" fillId="0" borderId="0" xfId="0" applyFont="1"/>
    <xf numFmtId="0" fontId="0" fillId="0" borderId="0" xfId="0" applyAlignment="1"/>
    <xf numFmtId="0" fontId="0" fillId="0" borderId="0" xfId="0" applyBorder="1" applyAlignment="1"/>
    <xf numFmtId="0" fontId="6" fillId="0" borderId="0" xfId="0" applyFont="1" applyBorder="1" applyAlignment="1"/>
    <xf numFmtId="0" fontId="6" fillId="3" borderId="0" xfId="0" applyFont="1" applyFill="1"/>
    <xf numFmtId="0" fontId="0" fillId="3" borderId="0" xfId="0" applyFill="1"/>
    <xf numFmtId="0" fontId="6" fillId="3" borderId="0" xfId="0" applyFont="1" applyFill="1" applyBorder="1"/>
    <xf numFmtId="0" fontId="0" fillId="3" borderId="0" xfId="0" applyFill="1" applyBorder="1"/>
    <xf numFmtId="0" fontId="0" fillId="5" borderId="0" xfId="0" applyFill="1" applyAlignment="1">
      <alignment horizontal="right"/>
    </xf>
    <xf numFmtId="0" fontId="6" fillId="5" borderId="0" xfId="0" applyFont="1" applyFill="1"/>
    <xf numFmtId="0" fontId="0" fillId="5" borderId="0" xfId="0" applyFill="1"/>
    <xf numFmtId="0" fontId="6" fillId="5" borderId="0" xfId="0" applyFont="1" applyFill="1" applyBorder="1"/>
    <xf numFmtId="0" fontId="0" fillId="5" borderId="0" xfId="0" applyFill="1" applyBorder="1"/>
    <xf numFmtId="0" fontId="6" fillId="6" borderId="0" xfId="0" applyFont="1" applyFill="1" applyBorder="1" applyAlignment="1"/>
    <xf numFmtId="0" fontId="0" fillId="6" borderId="0" xfId="0" applyFill="1" applyBorder="1" applyAlignment="1"/>
    <xf numFmtId="0" fontId="0" fillId="6" borderId="0" xfId="0" applyFill="1" applyAlignment="1"/>
    <xf numFmtId="0" fontId="0" fillId="6" borderId="0" xfId="0" applyFill="1" applyAlignment="1">
      <alignment horizontal="right"/>
    </xf>
    <xf numFmtId="0" fontId="6" fillId="6" borderId="0" xfId="0" applyFont="1" applyFill="1"/>
    <xf numFmtId="0" fontId="0" fillId="6" borderId="0" xfId="0" applyFill="1"/>
    <xf numFmtId="0" fontId="6" fillId="6" borderId="0" xfId="0" applyFont="1" applyFill="1" applyBorder="1"/>
    <xf numFmtId="0" fontId="0" fillId="6" borderId="0" xfId="0" applyFill="1" applyBorder="1"/>
    <xf numFmtId="0" fontId="6" fillId="7" borderId="11" xfId="0" applyFont="1" applyFill="1" applyBorder="1" applyAlignment="1"/>
    <xf numFmtId="0" fontId="0" fillId="7" borderId="10" xfId="0" applyFill="1" applyBorder="1" applyAlignment="1"/>
    <xf numFmtId="1" fontId="10" fillId="4" borderId="7" xfId="0" applyNumberFormat="1" applyFont="1" applyFill="1" applyBorder="1" applyAlignment="1" applyProtection="1">
      <alignment horizontal="center" vertical="center"/>
      <protection locked="0"/>
    </xf>
    <xf numFmtId="0" fontId="0" fillId="0" borderId="0" xfId="0" applyFont="1" applyAlignment="1">
      <alignment vertical="top"/>
    </xf>
    <xf numFmtId="0" fontId="12" fillId="0" borderId="0" xfId="0" applyFont="1"/>
    <xf numFmtId="0" fontId="6" fillId="8" borderId="11" xfId="0" applyFont="1" applyFill="1" applyBorder="1" applyAlignment="1"/>
    <xf numFmtId="0" fontId="0" fillId="8" borderId="10" xfId="0" applyFill="1" applyBorder="1" applyAlignment="1"/>
    <xf numFmtId="0" fontId="0" fillId="3" borderId="0" xfId="0" applyFill="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left" vertical="center" wrapText="1"/>
    </xf>
    <xf numFmtId="0" fontId="11" fillId="0" borderId="0" xfId="0" applyFont="1" applyAlignment="1">
      <alignment horizontal="center"/>
    </xf>
    <xf numFmtId="0" fontId="0"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3"/>
  <sheetViews>
    <sheetView showGridLines="0" showRowColHeaders="0" tabSelected="1" zoomScaleNormal="100" workbookViewId="0">
      <selection activeCell="T6" sqref="T6"/>
    </sheetView>
  </sheetViews>
  <sheetFormatPr defaultRowHeight="15" x14ac:dyDescent="0.25"/>
  <cols>
    <col min="1" max="1" width="6.85546875" customWidth="1"/>
    <col min="2" max="2" width="2.42578125" style="34" customWidth="1"/>
    <col min="3" max="3" width="11.42578125" customWidth="1"/>
    <col min="4" max="4" width="2.28515625" customWidth="1"/>
    <col min="8" max="8" width="16.5703125" customWidth="1"/>
    <col min="9" max="9" width="6.42578125" customWidth="1"/>
    <col min="10" max="10" width="5.28515625" customWidth="1"/>
    <col min="11" max="11" width="13.140625" customWidth="1"/>
    <col min="12" max="12" width="7" customWidth="1"/>
    <col min="13" max="13" width="1.5703125" customWidth="1"/>
  </cols>
  <sheetData>
    <row r="2" spans="2:13" s="59" customFormat="1" ht="25.9" customHeight="1" x14ac:dyDescent="0.35">
      <c r="B2" s="65" t="s">
        <v>37</v>
      </c>
      <c r="C2" s="65"/>
      <c r="D2" s="65"/>
      <c r="E2" s="65"/>
      <c r="F2" s="65"/>
      <c r="G2" s="65"/>
      <c r="H2" s="65"/>
      <c r="I2" s="65"/>
      <c r="J2" s="65"/>
      <c r="K2" s="65"/>
      <c r="L2" s="65"/>
      <c r="M2" s="65"/>
    </row>
    <row r="3" spans="2:13" s="59" customFormat="1" ht="25.9" customHeight="1" x14ac:dyDescent="0.35">
      <c r="B3" s="66" t="s">
        <v>51</v>
      </c>
      <c r="C3" s="66"/>
      <c r="D3" s="66"/>
      <c r="E3" s="66"/>
      <c r="F3" s="66"/>
      <c r="G3" s="66"/>
      <c r="H3" s="66"/>
      <c r="I3" s="66"/>
      <c r="J3" s="66"/>
      <c r="K3" s="66"/>
      <c r="L3" s="66"/>
      <c r="M3" s="66"/>
    </row>
    <row r="4" spans="2:13" ht="16.899999999999999" customHeight="1" x14ac:dyDescent="0.25">
      <c r="C4" s="58"/>
    </row>
    <row r="5" spans="2:13" ht="11.25" customHeight="1" x14ac:dyDescent="0.25">
      <c r="B5" s="38"/>
      <c r="C5" s="38"/>
      <c r="D5" s="39"/>
      <c r="E5" s="39"/>
      <c r="F5" s="39"/>
      <c r="G5" s="39"/>
      <c r="H5" s="39"/>
      <c r="I5" s="39"/>
      <c r="J5" s="39"/>
      <c r="K5" s="39"/>
      <c r="L5" s="39"/>
      <c r="M5" s="39"/>
    </row>
    <row r="6" spans="2:13" ht="58.5" customHeight="1" x14ac:dyDescent="0.25">
      <c r="B6" s="62" t="s">
        <v>47</v>
      </c>
      <c r="C6" s="62"/>
      <c r="D6" s="62"/>
      <c r="E6" s="62"/>
      <c r="F6" s="62"/>
      <c r="G6" s="62"/>
      <c r="H6" s="62"/>
      <c r="I6" s="62"/>
      <c r="J6" s="62"/>
      <c r="K6" s="62"/>
      <c r="L6" s="62"/>
      <c r="M6" s="62"/>
    </row>
    <row r="7" spans="2:13" ht="13.5" customHeight="1" x14ac:dyDescent="0.25">
      <c r="B7" s="38"/>
      <c r="C7" s="39"/>
      <c r="D7" s="39"/>
      <c r="E7" s="39"/>
      <c r="F7" s="39"/>
      <c r="G7" s="39"/>
      <c r="H7" s="39"/>
      <c r="I7" s="39"/>
      <c r="J7" s="39"/>
      <c r="K7" s="39"/>
      <c r="L7" s="39"/>
      <c r="M7" s="39"/>
    </row>
    <row r="8" spans="2:13" ht="28.9" customHeight="1" x14ac:dyDescent="0.25">
      <c r="B8" s="38"/>
      <c r="C8" s="57"/>
      <c r="D8" s="39"/>
      <c r="E8" s="63" t="s">
        <v>43</v>
      </c>
      <c r="F8" s="63"/>
      <c r="G8" s="63"/>
      <c r="H8" s="63"/>
      <c r="I8" s="63"/>
      <c r="J8" s="63"/>
      <c r="K8" s="63"/>
      <c r="L8" s="63"/>
      <c r="M8" s="63"/>
    </row>
    <row r="9" spans="2:13" x14ac:dyDescent="0.25">
      <c r="B9" s="40"/>
      <c r="C9" s="41"/>
      <c r="D9" s="39"/>
      <c r="E9" s="39"/>
      <c r="F9" s="39"/>
      <c r="G9" s="39"/>
      <c r="H9" s="39"/>
      <c r="I9" s="39"/>
      <c r="J9" s="39"/>
      <c r="K9" s="39"/>
      <c r="L9" s="39"/>
      <c r="M9" s="39"/>
    </row>
    <row r="10" spans="2:13" ht="28.9" customHeight="1" x14ac:dyDescent="0.25">
      <c r="B10" s="38"/>
      <c r="C10" s="57"/>
      <c r="D10" s="39"/>
      <c r="E10" s="64" t="s">
        <v>44</v>
      </c>
      <c r="F10" s="64"/>
      <c r="G10" s="64"/>
      <c r="H10" s="64"/>
      <c r="I10" s="64"/>
      <c r="J10" s="64"/>
      <c r="K10" s="64"/>
      <c r="L10" s="64"/>
      <c r="M10" s="64"/>
    </row>
    <row r="11" spans="2:13" ht="12" customHeight="1" x14ac:dyDescent="0.25">
      <c r="B11" s="40"/>
      <c r="C11" s="41"/>
      <c r="D11" s="39"/>
      <c r="E11" s="39"/>
      <c r="F11" s="39"/>
      <c r="G11" s="39"/>
      <c r="H11" s="39"/>
      <c r="I11" s="39"/>
      <c r="J11" s="39"/>
      <c r="K11" s="39"/>
      <c r="L11" s="39"/>
      <c r="M11" s="39"/>
    </row>
    <row r="12" spans="2:13" s="35" customFormat="1" ht="18" customHeight="1" x14ac:dyDescent="0.25">
      <c r="B12" s="37"/>
      <c r="C12" s="36"/>
    </row>
    <row r="13" spans="2:13" s="35" customFormat="1" ht="9" customHeight="1" x14ac:dyDescent="0.25">
      <c r="B13" s="47"/>
      <c r="C13" s="48"/>
      <c r="D13" s="49"/>
      <c r="E13" s="49"/>
      <c r="F13" s="49"/>
      <c r="G13" s="49"/>
      <c r="H13" s="49"/>
      <c r="I13" s="49"/>
      <c r="J13" s="49"/>
      <c r="K13" s="49"/>
      <c r="L13" s="49"/>
      <c r="M13" s="49"/>
    </row>
    <row r="14" spans="2:13" s="35" customFormat="1" x14ac:dyDescent="0.25">
      <c r="B14" s="49"/>
      <c r="C14" s="49"/>
      <c r="D14" s="49"/>
      <c r="E14" s="49"/>
      <c r="F14" s="49"/>
      <c r="G14" s="49"/>
      <c r="H14" s="50" t="s">
        <v>38</v>
      </c>
      <c r="I14" s="49"/>
      <c r="J14" s="55">
        <f>'VLookUp Tables'!D9</f>
        <v>1</v>
      </c>
      <c r="K14" s="56" t="s">
        <v>49</v>
      </c>
      <c r="L14" s="49"/>
      <c r="M14" s="49"/>
    </row>
    <row r="15" spans="2:13" s="35" customFormat="1" x14ac:dyDescent="0.25">
      <c r="B15" s="49"/>
      <c r="C15" s="49"/>
      <c r="D15" s="49"/>
      <c r="E15" s="49"/>
      <c r="F15" s="49"/>
      <c r="G15" s="49"/>
      <c r="H15" s="50"/>
      <c r="I15" s="49"/>
      <c r="J15" s="47"/>
      <c r="K15" s="48"/>
      <c r="L15" s="49"/>
      <c r="M15" s="49"/>
    </row>
    <row r="16" spans="2:13" s="35" customFormat="1" x14ac:dyDescent="0.25">
      <c r="B16" s="49"/>
      <c r="C16" s="49"/>
      <c r="D16" s="49"/>
      <c r="E16" s="49"/>
      <c r="F16" s="49"/>
      <c r="G16" s="49"/>
      <c r="H16" s="50" t="s">
        <v>50</v>
      </c>
      <c r="I16" s="49"/>
      <c r="J16" s="55">
        <f>'VLookUp Tables'!E9+'VLookUp Tables'!D13</f>
        <v>1</v>
      </c>
      <c r="K16" s="56" t="s">
        <v>49</v>
      </c>
      <c r="L16" s="49"/>
      <c r="M16" s="49"/>
    </row>
    <row r="17" spans="2:13" s="35" customFormat="1" x14ac:dyDescent="0.25">
      <c r="B17" s="49"/>
      <c r="C17" s="49"/>
      <c r="D17" s="49"/>
      <c r="E17" s="49"/>
      <c r="F17" s="49"/>
      <c r="G17" s="49"/>
      <c r="H17" s="50"/>
      <c r="I17" s="49"/>
      <c r="J17" s="47"/>
      <c r="K17" s="48"/>
      <c r="L17" s="49"/>
      <c r="M17" s="49"/>
    </row>
    <row r="18" spans="2:13" s="35" customFormat="1" x14ac:dyDescent="0.25">
      <c r="B18" s="49"/>
      <c r="C18" s="49"/>
      <c r="D18" s="49"/>
      <c r="E18" s="49"/>
      <c r="F18" s="49"/>
      <c r="G18" s="49"/>
      <c r="H18" s="50" t="s">
        <v>39</v>
      </c>
      <c r="I18" s="49"/>
      <c r="J18" s="55">
        <f>'VLookUp Tables'!F9+'VLookUp Tables'!E13</f>
        <v>0.5</v>
      </c>
      <c r="K18" s="56" t="s">
        <v>49</v>
      </c>
      <c r="L18" s="49"/>
      <c r="M18" s="49"/>
    </row>
    <row r="19" spans="2:13" s="35" customFormat="1" x14ac:dyDescent="0.25">
      <c r="B19" s="49"/>
      <c r="C19" s="49"/>
      <c r="D19" s="49"/>
      <c r="E19" s="49"/>
      <c r="F19" s="49"/>
      <c r="G19" s="49"/>
      <c r="H19" s="50"/>
      <c r="I19" s="49"/>
      <c r="J19" s="47"/>
      <c r="K19" s="48"/>
      <c r="L19" s="49"/>
      <c r="M19" s="49"/>
    </row>
    <row r="20" spans="2:13" s="35" customFormat="1" x14ac:dyDescent="0.25">
      <c r="B20" s="49"/>
      <c r="C20" s="49"/>
      <c r="D20" s="49"/>
      <c r="E20" s="49"/>
      <c r="F20" s="49"/>
      <c r="G20" s="49"/>
      <c r="H20" s="50" t="s">
        <v>45</v>
      </c>
      <c r="I20" s="49"/>
      <c r="J20" s="55">
        <f>'VLookUp Tables'!G9</f>
        <v>0.25</v>
      </c>
      <c r="K20" s="56" t="s">
        <v>49</v>
      </c>
      <c r="L20" s="49"/>
      <c r="M20" s="49"/>
    </row>
    <row r="21" spans="2:13" s="35" customFormat="1" x14ac:dyDescent="0.25">
      <c r="B21" s="49"/>
      <c r="C21" s="49"/>
      <c r="D21" s="49"/>
      <c r="E21" s="49"/>
      <c r="F21" s="49"/>
      <c r="G21" s="49"/>
      <c r="H21" s="50"/>
      <c r="I21" s="49"/>
      <c r="J21" s="47"/>
      <c r="K21" s="48"/>
      <c r="L21" s="49"/>
      <c r="M21" s="49"/>
    </row>
    <row r="22" spans="2:13" s="35" customFormat="1" x14ac:dyDescent="0.25">
      <c r="B22" s="49"/>
      <c r="C22" s="49"/>
      <c r="D22" s="49"/>
      <c r="E22" s="49"/>
      <c r="F22" s="49"/>
      <c r="G22" s="49"/>
      <c r="H22" s="50" t="s">
        <v>41</v>
      </c>
      <c r="I22" s="49"/>
      <c r="J22" s="60">
        <f>'VLookUp Tables'!H9+'VLookUp Tables'!F13</f>
        <v>2.75</v>
      </c>
      <c r="K22" s="61" t="s">
        <v>49</v>
      </c>
      <c r="L22" s="49"/>
      <c r="M22" s="49"/>
    </row>
    <row r="23" spans="2:13" x14ac:dyDescent="0.25">
      <c r="B23" s="51"/>
      <c r="C23" s="52"/>
      <c r="D23" s="52"/>
      <c r="E23" s="52"/>
      <c r="F23" s="52"/>
      <c r="G23" s="52"/>
      <c r="H23" s="50"/>
      <c r="I23" s="52"/>
      <c r="J23" s="53"/>
      <c r="K23" s="54"/>
      <c r="L23" s="52"/>
      <c r="M23" s="52"/>
    </row>
    <row r="24" spans="2:13" ht="6.6" customHeight="1" x14ac:dyDescent="0.25">
      <c r="B24" s="43"/>
      <c r="C24" s="44"/>
      <c r="D24" s="44"/>
      <c r="E24" s="44"/>
      <c r="F24" s="44"/>
      <c r="G24" s="44"/>
      <c r="H24" s="42"/>
      <c r="I24" s="44"/>
      <c r="J24" s="45"/>
      <c r="K24" s="46"/>
      <c r="L24" s="44"/>
      <c r="M24" s="44"/>
    </row>
    <row r="25" spans="2:13" x14ac:dyDescent="0.25">
      <c r="B25" s="51"/>
      <c r="C25" s="52"/>
      <c r="D25" s="52"/>
      <c r="E25" s="52"/>
      <c r="F25" s="52"/>
      <c r="G25" s="52"/>
      <c r="H25" s="50"/>
      <c r="I25" s="52"/>
      <c r="J25" s="53"/>
      <c r="K25" s="54"/>
      <c r="L25" s="52"/>
      <c r="M25" s="52"/>
    </row>
    <row r="26" spans="2:13" x14ac:dyDescent="0.25">
      <c r="B26" s="51"/>
      <c r="C26" s="52"/>
      <c r="D26" s="52"/>
      <c r="E26" s="52"/>
      <c r="F26" s="52"/>
      <c r="G26" s="52"/>
      <c r="H26" s="50" t="s">
        <v>48</v>
      </c>
      <c r="I26" s="52"/>
      <c r="J26" s="55">
        <f>'VLookUp Tables'!M9+'VLookUp Tables'!L13</f>
        <v>1</v>
      </c>
      <c r="K26" s="56" t="s">
        <v>49</v>
      </c>
      <c r="L26" s="52"/>
      <c r="M26" s="52"/>
    </row>
    <row r="27" spans="2:13" x14ac:dyDescent="0.25">
      <c r="B27" s="51"/>
      <c r="C27" s="52"/>
      <c r="D27" s="52"/>
      <c r="E27" s="52"/>
      <c r="F27" s="52"/>
      <c r="G27" s="52"/>
      <c r="H27" s="50"/>
      <c r="I27" s="52"/>
      <c r="J27" s="47"/>
      <c r="K27" s="48"/>
      <c r="L27" s="52"/>
      <c r="M27" s="52"/>
    </row>
    <row r="28" spans="2:13" x14ac:dyDescent="0.25">
      <c r="B28" s="51"/>
      <c r="C28" s="52"/>
      <c r="D28" s="52"/>
      <c r="E28" s="52"/>
      <c r="F28" s="52"/>
      <c r="G28" s="52"/>
      <c r="H28" s="50" t="s">
        <v>40</v>
      </c>
      <c r="I28" s="52"/>
      <c r="J28" s="55">
        <f>'VLookUp Tables'!N9+'VLookUp Tables'!M13</f>
        <v>0.5</v>
      </c>
      <c r="K28" s="56" t="s">
        <v>49</v>
      </c>
      <c r="L28" s="52"/>
      <c r="M28" s="52"/>
    </row>
    <row r="29" spans="2:13" x14ac:dyDescent="0.25">
      <c r="B29" s="51"/>
      <c r="C29" s="52"/>
      <c r="D29" s="52"/>
      <c r="E29" s="52"/>
      <c r="F29" s="52"/>
      <c r="G29" s="52"/>
      <c r="H29" s="50"/>
      <c r="I29" s="52"/>
      <c r="J29" s="47"/>
      <c r="K29" s="48"/>
      <c r="L29" s="52"/>
      <c r="M29" s="52"/>
    </row>
    <row r="30" spans="2:13" x14ac:dyDescent="0.25">
      <c r="B30" s="51"/>
      <c r="C30" s="52"/>
      <c r="D30" s="52"/>
      <c r="E30" s="52"/>
      <c r="F30" s="52"/>
      <c r="G30" s="52"/>
      <c r="H30" s="50" t="s">
        <v>46</v>
      </c>
      <c r="I30" s="52"/>
      <c r="J30" s="55">
        <f>'VLookUp Tables'!O9</f>
        <v>0.25</v>
      </c>
      <c r="K30" s="56" t="s">
        <v>49</v>
      </c>
      <c r="L30" s="52"/>
      <c r="M30" s="52"/>
    </row>
    <row r="31" spans="2:13" x14ac:dyDescent="0.25">
      <c r="B31" s="51"/>
      <c r="C31" s="52"/>
      <c r="D31" s="52"/>
      <c r="E31" s="52"/>
      <c r="F31" s="52"/>
      <c r="G31" s="52"/>
      <c r="H31" s="50"/>
      <c r="I31" s="52"/>
      <c r="J31" s="47"/>
      <c r="K31" s="48"/>
      <c r="L31" s="52"/>
      <c r="M31" s="52"/>
    </row>
    <row r="32" spans="2:13" x14ac:dyDescent="0.25">
      <c r="B32" s="51"/>
      <c r="C32" s="52"/>
      <c r="D32" s="52"/>
      <c r="E32" s="52"/>
      <c r="F32" s="52"/>
      <c r="G32" s="52"/>
      <c r="H32" s="50" t="s">
        <v>42</v>
      </c>
      <c r="I32" s="52"/>
      <c r="J32" s="60">
        <f>'VLookUp Tables'!P9+'VLookUp Tables'!N13</f>
        <v>1.75</v>
      </c>
      <c r="K32" s="61" t="s">
        <v>49</v>
      </c>
      <c r="L32" s="52"/>
      <c r="M32" s="52"/>
    </row>
    <row r="33" spans="2:13" x14ac:dyDescent="0.25">
      <c r="B33" s="51"/>
      <c r="C33" s="52"/>
      <c r="D33" s="52"/>
      <c r="E33" s="52"/>
      <c r="F33" s="52"/>
      <c r="G33" s="52"/>
      <c r="H33" s="52"/>
      <c r="I33" s="52"/>
      <c r="J33" s="52"/>
      <c r="K33" s="52"/>
      <c r="L33" s="52"/>
      <c r="M33" s="52"/>
    </row>
  </sheetData>
  <sheetProtection algorithmName="SHA-512" hashValue="a0H1mq5sstHOBdyCngblvrvARfkRjEw5A+apfR5J65jPvrnEq/+fXnPHaIdDw8tO17Wcxr4dBbqz9SATKLUviw==" saltValue="aIpGG3T+xZDMlWFYXirOeg==" spinCount="100000" sheet="1" objects="1" scenarios="1"/>
  <mergeCells count="5">
    <mergeCell ref="B6:M6"/>
    <mergeCell ref="E8:M8"/>
    <mergeCell ref="E10:M10"/>
    <mergeCell ref="B2:M2"/>
    <mergeCell ref="B3:M3"/>
  </mergeCells>
  <dataValidations count="1">
    <dataValidation type="whole" operator="greaterThanOrEqual" allowBlank="1" showInputMessage="1" showErrorMessage="1" sqref="C10 C8">
      <formula1>1</formula1>
    </dataValidation>
  </dataValidations>
  <pageMargins left="0.25" right="0.25"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
  <sheetViews>
    <sheetView workbookViewId="0">
      <selection activeCell="E12" sqref="E12"/>
    </sheetView>
  </sheetViews>
  <sheetFormatPr defaultRowHeight="15" x14ac:dyDescent="0.25"/>
  <cols>
    <col min="1" max="2" width="10.5703125" customWidth="1"/>
    <col min="3" max="3" width="11.5703125" customWidth="1"/>
    <col min="4" max="16" width="10.5703125" customWidth="1"/>
  </cols>
  <sheetData>
    <row r="1" spans="2:16" x14ac:dyDescent="0.25">
      <c r="B1" t="s">
        <v>33</v>
      </c>
      <c r="G1" s="33" t="s">
        <v>36</v>
      </c>
      <c r="H1" s="26"/>
      <c r="I1" s="25"/>
      <c r="J1" s="25"/>
      <c r="K1" s="25"/>
      <c r="L1" s="25"/>
    </row>
    <row r="2" spans="2:16" x14ac:dyDescent="0.25">
      <c r="B2" t="s">
        <v>31</v>
      </c>
      <c r="G2" s="27" t="str">
        <f>'Source Data Tables'!F5</f>
        <v>0-999</v>
      </c>
      <c r="H2" s="28" t="str">
        <f>'Source Data Tables'!G5</f>
        <v>0-9</v>
      </c>
      <c r="I2" s="25"/>
      <c r="J2" s="25"/>
      <c r="K2" s="25"/>
      <c r="L2" s="25"/>
    </row>
    <row r="3" spans="2:16" x14ac:dyDescent="0.25">
      <c r="B3">
        <f>'Data Tool - Auditor Days'!C8</f>
        <v>0</v>
      </c>
      <c r="C3" t="str">
        <f>IF(B3 &gt; 5999, G4,IF(B3 &gt; 999,G3, G2 ))</f>
        <v>0-999</v>
      </c>
      <c r="G3" s="29" t="str">
        <f>'Source Data Tables'!F6</f>
        <v>1000-5999</v>
      </c>
      <c r="H3" s="30" t="str">
        <f>'Source Data Tables'!G6</f>
        <v>10-49</v>
      </c>
      <c r="I3" s="25"/>
      <c r="J3" s="25"/>
      <c r="K3" s="25"/>
      <c r="L3" s="25"/>
    </row>
    <row r="4" spans="2:16" x14ac:dyDescent="0.25">
      <c r="B4" t="s">
        <v>32</v>
      </c>
      <c r="G4" s="31" t="str">
        <f>'Source Data Tables'!F7</f>
        <v>&gt;=6000</v>
      </c>
      <c r="H4" s="32" t="str">
        <f>'Source Data Tables'!G7</f>
        <v>&gt;=50</v>
      </c>
      <c r="I4" s="25"/>
      <c r="J4" s="25"/>
      <c r="K4" s="25"/>
      <c r="L4" s="25"/>
    </row>
    <row r="5" spans="2:16" x14ac:dyDescent="0.25">
      <c r="B5">
        <f>'Data Tool - Auditor Days'!C10</f>
        <v>0</v>
      </c>
      <c r="C5" t="str">
        <f>IF(B5 &gt;49, H4,IF(B5 &gt; 9,H3, H2 ))</f>
        <v>0-9</v>
      </c>
    </row>
    <row r="8" spans="2:16" s="3" customFormat="1" ht="90" x14ac:dyDescent="0.25">
      <c r="B8" s="11" t="s">
        <v>28</v>
      </c>
      <c r="C8" s="12" t="s">
        <v>0</v>
      </c>
      <c r="D8" s="13" t="s">
        <v>20</v>
      </c>
      <c r="E8" s="13" t="s">
        <v>1</v>
      </c>
      <c r="F8" s="13" t="s">
        <v>2</v>
      </c>
      <c r="G8" s="13" t="s">
        <v>3</v>
      </c>
      <c r="H8" s="14" t="s">
        <v>4</v>
      </c>
      <c r="J8" s="11" t="s">
        <v>28</v>
      </c>
      <c r="K8" s="12" t="s">
        <v>0</v>
      </c>
      <c r="L8" s="21"/>
      <c r="M8" s="13" t="str">
        <f>'Source Data Tables'!D26</f>
        <v>Surveillance Labour Recruiter - On-Site Audit</v>
      </c>
      <c r="N8" s="13" t="str">
        <f>'Source Data Tables'!E26</f>
        <v>Surveillance Validation Sub-Audit</v>
      </c>
      <c r="O8" s="13" t="str">
        <f>'Source Data Tables'!F26</f>
        <v>Surveillance Reporting</v>
      </c>
      <c r="P8" s="14" t="str">
        <f>'Source Data Tables'!G26</f>
        <v>Surveillance Basic Total (Min)</v>
      </c>
    </row>
    <row r="9" spans="2:16" ht="100.15" customHeight="1" x14ac:dyDescent="0.25">
      <c r="B9" s="15" t="s">
        <v>22</v>
      </c>
      <c r="C9" s="16" t="str">
        <f>C3</f>
        <v>0-999</v>
      </c>
      <c r="D9" s="16">
        <f>VLOOKUP(C9,'Source Data Tables'!C13:'Source Data Tables'!B13:G15,2,FALSE)</f>
        <v>1</v>
      </c>
      <c r="E9" s="16">
        <f>VLOOKUP(C9,'Source Data Tables'!C13:'Source Data Tables'!B13:G15,3,FALSE)</f>
        <v>1</v>
      </c>
      <c r="F9" s="16">
        <f>VLOOKUP(C9,'Source Data Tables'!C13:'Source Data Tables'!B13:G15,4,FALSE)</f>
        <v>0.5</v>
      </c>
      <c r="G9" s="16">
        <f>VLOOKUP(C9,'Source Data Tables'!C13:'Source Data Tables'!B13:G15,5,FALSE)</f>
        <v>0.25</v>
      </c>
      <c r="H9" s="17">
        <f>VLOOKUP(C9,'Source Data Tables'!C13:'Source Data Tables'!B13:G15,6,FALSE)</f>
        <v>2.75</v>
      </c>
      <c r="J9" s="15" t="s">
        <v>22</v>
      </c>
      <c r="K9" s="16" t="str">
        <f>C3</f>
        <v>0-999</v>
      </c>
      <c r="L9" s="22"/>
      <c r="M9" s="16">
        <f>VLOOKUP(K9,'Source Data Tables'!B27:'Source Data Tables'!D27:G29,3,FALSE)</f>
        <v>1</v>
      </c>
      <c r="N9" s="16">
        <f>VLOOKUP(K9,'Source Data Tables'!B27:'Source Data Tables'!D27:G29,4,FALSE)</f>
        <v>0.5</v>
      </c>
      <c r="O9" s="16">
        <f>VLOOKUP(K9,'Source Data Tables'!B27:'Source Data Tables'!D27:G29,5,FALSE)</f>
        <v>0.25</v>
      </c>
      <c r="P9" s="17">
        <f>VLOOKUP(K9,'Source Data Tables'!B27:'Source Data Tables'!D27:G29,6,FALSE)</f>
        <v>1.75</v>
      </c>
    </row>
    <row r="12" spans="2:16" s="3" customFormat="1" ht="91.9" customHeight="1" x14ac:dyDescent="0.25">
      <c r="B12" s="11" t="s">
        <v>28</v>
      </c>
      <c r="C12" s="18" t="s">
        <v>7</v>
      </c>
      <c r="D12" s="19" t="s">
        <v>8</v>
      </c>
      <c r="E12" s="19" t="s">
        <v>9</v>
      </c>
      <c r="F12" s="20" t="s">
        <v>10</v>
      </c>
      <c r="G12" s="23"/>
      <c r="H12" s="23"/>
      <c r="J12" s="11" t="s">
        <v>30</v>
      </c>
      <c r="K12" s="18" t="s">
        <v>7</v>
      </c>
      <c r="L12" s="19" t="s">
        <v>17</v>
      </c>
      <c r="M12" s="19" t="s">
        <v>18</v>
      </c>
      <c r="N12" s="20" t="s">
        <v>19</v>
      </c>
    </row>
    <row r="13" spans="2:16" ht="59.45" customHeight="1" x14ac:dyDescent="0.25">
      <c r="B13" s="15" t="s">
        <v>21</v>
      </c>
      <c r="C13" s="16" t="str">
        <f>C5</f>
        <v>0-9</v>
      </c>
      <c r="D13" s="16">
        <f>VLOOKUP(C13,'Source Data Tables'!C13:'Source Data Tables'!B20:E22,2,FALSE)</f>
        <v>0</v>
      </c>
      <c r="E13" s="16">
        <f>VLOOKUP(C13,'Source Data Tables'!C13:'Source Data Tables'!B20:E22,3,FALSE)</f>
        <v>0</v>
      </c>
      <c r="F13" s="17">
        <f>VLOOKUP(C13,'Source Data Tables'!C13:'Source Data Tables'!B20:E22,4,FALSE)</f>
        <v>0</v>
      </c>
      <c r="G13" s="24"/>
      <c r="H13" s="24"/>
      <c r="J13" s="15" t="s">
        <v>21</v>
      </c>
      <c r="K13" s="16" t="str">
        <f>C5</f>
        <v>0-9</v>
      </c>
      <c r="L13" s="16">
        <f>VLOOKUP(K13,'Source Data Tables'!B34:'Source Data Tables'!C34:E36,2,FALSE)</f>
        <v>0</v>
      </c>
      <c r="M13" s="16">
        <f>VLOOKUP(K13,'Source Data Tables'!B34:'Source Data Tables'!C34:E36,3,FALSE)</f>
        <v>0</v>
      </c>
      <c r="N13" s="17">
        <f>VLOOKUP(K13,'Source Data Tables'!B34:'Source Data Tables'!C34:E36,4,FALSE)</f>
        <v>0</v>
      </c>
    </row>
  </sheetData>
  <sheetProtection algorithmName="SHA-512" hashValue="Nmqw4biy9oI1z+nWERq89lp4kDWO6Xbg3GADF1CxL0daeK4CFDBi1+hb2PP/4ix3IGxhZ1UxeaR4ymCY0mWW2A==" saltValue="HFjGEHODNGKxSzAcizut1A==" spinCount="100000" sheet="1" objects="1" scenarios="1"/>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'Source Data Tables'!$F$5:$F$7</xm:f>
          </x14:formula1>
          <xm:sqref>C9 K9</xm:sqref>
        </x14:dataValidation>
        <x14:dataValidation type="list" allowBlank="1" showInputMessage="1" showErrorMessage="1">
          <x14:formula1>
            <xm:f>'Source Data Tables'!$G$5:$G$7</xm:f>
          </x14:formula1>
          <xm:sqref>C13 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6" workbookViewId="0">
      <selection activeCell="B36" sqref="B36"/>
    </sheetView>
  </sheetViews>
  <sheetFormatPr defaultColWidth="8.85546875" defaultRowHeight="15" x14ac:dyDescent="0.25"/>
  <cols>
    <col min="1" max="1" width="8.85546875" style="5"/>
    <col min="2" max="6" width="13.140625" style="4" customWidth="1"/>
    <col min="7" max="7" width="13.140625" style="7" customWidth="1"/>
    <col min="8" max="16384" width="8.85546875" style="5"/>
  </cols>
  <sheetData>
    <row r="1" spans="1:7" ht="13.9" customHeight="1" x14ac:dyDescent="0.25"/>
    <row r="2" spans="1:7" customFormat="1" x14ac:dyDescent="0.25"/>
    <row r="3" spans="1:7" customFormat="1" x14ac:dyDescent="0.25">
      <c r="A3" s="5"/>
      <c r="B3" t="s">
        <v>29</v>
      </c>
    </row>
    <row r="4" spans="1:7" customFormat="1" ht="60" x14ac:dyDescent="0.25">
      <c r="A4" s="5"/>
      <c r="B4" s="4"/>
      <c r="C4" s="4"/>
      <c r="F4" s="8" t="s">
        <v>12</v>
      </c>
      <c r="G4" s="8" t="s">
        <v>7</v>
      </c>
    </row>
    <row r="5" spans="1:7" customFormat="1" x14ac:dyDescent="0.25">
      <c r="A5" s="5"/>
      <c r="B5" s="4"/>
      <c r="C5" s="4"/>
      <c r="F5" s="8" t="s">
        <v>26</v>
      </c>
      <c r="G5" s="8" t="s">
        <v>24</v>
      </c>
    </row>
    <row r="6" spans="1:7" customFormat="1" x14ac:dyDescent="0.25">
      <c r="A6" s="5"/>
      <c r="B6" s="4"/>
      <c r="C6" s="4"/>
      <c r="F6" s="8" t="s">
        <v>27</v>
      </c>
      <c r="G6" s="8" t="s">
        <v>25</v>
      </c>
    </row>
    <row r="7" spans="1:7" customFormat="1" x14ac:dyDescent="0.25">
      <c r="A7" s="5"/>
      <c r="B7" s="4"/>
      <c r="C7" s="4"/>
      <c r="F7" s="8" t="s">
        <v>34</v>
      </c>
      <c r="G7" s="8" t="s">
        <v>35</v>
      </c>
    </row>
    <row r="11" spans="1:7" s="3" customFormat="1" x14ac:dyDescent="0.25">
      <c r="B11" s="1" t="s">
        <v>5</v>
      </c>
      <c r="C11" s="2"/>
      <c r="D11" s="2"/>
      <c r="E11" s="2"/>
      <c r="F11" s="2"/>
      <c r="G11" s="6"/>
    </row>
    <row r="12" spans="1:7" ht="90" x14ac:dyDescent="0.25">
      <c r="B12" s="4" t="s">
        <v>0</v>
      </c>
      <c r="C12" s="4" t="s">
        <v>20</v>
      </c>
      <c r="D12" s="4" t="s">
        <v>1</v>
      </c>
      <c r="E12" s="4" t="s">
        <v>2</v>
      </c>
      <c r="F12" s="4" t="s">
        <v>3</v>
      </c>
      <c r="G12" s="7" t="s">
        <v>4</v>
      </c>
    </row>
    <row r="13" spans="1:7" x14ac:dyDescent="0.25">
      <c r="B13" s="4" t="s">
        <v>26</v>
      </c>
      <c r="C13" s="4">
        <v>1</v>
      </c>
      <c r="D13" s="4">
        <v>1</v>
      </c>
      <c r="E13" s="4">
        <v>0.5</v>
      </c>
      <c r="F13" s="4">
        <v>0.25</v>
      </c>
      <c r="G13" s="7">
        <f>SUM(C13:F13)</f>
        <v>2.75</v>
      </c>
    </row>
    <row r="14" spans="1:7" x14ac:dyDescent="0.25">
      <c r="B14" s="4" t="s">
        <v>27</v>
      </c>
      <c r="C14" s="4">
        <v>1.5</v>
      </c>
      <c r="D14" s="4">
        <v>1.5</v>
      </c>
      <c r="E14" s="4">
        <v>1</v>
      </c>
      <c r="F14" s="4">
        <v>0.25</v>
      </c>
      <c r="G14" s="7">
        <f t="shared" ref="G14:G15" si="0">SUM(C14:F14)</f>
        <v>4.25</v>
      </c>
    </row>
    <row r="15" spans="1:7" x14ac:dyDescent="0.25">
      <c r="B15" s="4" t="s">
        <v>34</v>
      </c>
      <c r="C15" s="4">
        <v>1.5</v>
      </c>
      <c r="D15" s="4">
        <v>2</v>
      </c>
      <c r="E15" s="4">
        <v>1.5</v>
      </c>
      <c r="F15" s="4">
        <v>0.25</v>
      </c>
      <c r="G15" s="7">
        <f t="shared" si="0"/>
        <v>5.25</v>
      </c>
    </row>
    <row r="17" spans="2:7" x14ac:dyDescent="0.25">
      <c r="B17" s="8"/>
    </row>
    <row r="18" spans="2:7" s="3" customFormat="1" x14ac:dyDescent="0.25">
      <c r="B18" s="9" t="s">
        <v>6</v>
      </c>
      <c r="C18" s="2"/>
      <c r="D18" s="2"/>
      <c r="E18" s="2"/>
      <c r="F18" s="2"/>
      <c r="G18" s="6"/>
    </row>
    <row r="19" spans="2:7" ht="75" x14ac:dyDescent="0.25">
      <c r="B19" s="8" t="s">
        <v>7</v>
      </c>
      <c r="C19" s="4" t="s">
        <v>8</v>
      </c>
      <c r="D19" s="4" t="s">
        <v>9</v>
      </c>
      <c r="E19" s="4" t="s">
        <v>10</v>
      </c>
    </row>
    <row r="20" spans="2:7" x14ac:dyDescent="0.25">
      <c r="B20" s="8" t="s">
        <v>24</v>
      </c>
      <c r="C20" s="4">
        <v>0</v>
      </c>
      <c r="D20" s="4">
        <v>0</v>
      </c>
      <c r="E20" s="4">
        <v>0</v>
      </c>
    </row>
    <row r="21" spans="2:7" x14ac:dyDescent="0.25">
      <c r="B21" s="8" t="s">
        <v>25</v>
      </c>
      <c r="C21" s="4">
        <v>0.25</v>
      </c>
      <c r="D21" s="4">
        <v>0.25</v>
      </c>
      <c r="E21" s="4">
        <v>0.5</v>
      </c>
    </row>
    <row r="22" spans="2:7" x14ac:dyDescent="0.25">
      <c r="B22" s="8" t="s">
        <v>35</v>
      </c>
      <c r="C22" s="4">
        <v>0.75</v>
      </c>
      <c r="D22" s="4">
        <v>0.75</v>
      </c>
      <c r="E22" s="4">
        <v>1.5</v>
      </c>
    </row>
    <row r="23" spans="2:7" x14ac:dyDescent="0.25">
      <c r="B23" s="8"/>
    </row>
    <row r="24" spans="2:7" x14ac:dyDescent="0.25">
      <c r="B24" s="8"/>
    </row>
    <row r="25" spans="2:7" s="3" customFormat="1" x14ac:dyDescent="0.25">
      <c r="B25" s="10" t="s">
        <v>11</v>
      </c>
      <c r="C25" s="2"/>
      <c r="D25" s="2"/>
      <c r="E25" s="2"/>
      <c r="F25" s="2"/>
      <c r="G25" s="6"/>
    </row>
    <row r="26" spans="2:7" ht="60" x14ac:dyDescent="0.25">
      <c r="B26" s="8" t="s">
        <v>12</v>
      </c>
      <c r="D26" s="4" t="s">
        <v>23</v>
      </c>
      <c r="E26" s="4" t="s">
        <v>13</v>
      </c>
      <c r="F26" s="4" t="s">
        <v>14</v>
      </c>
      <c r="G26" s="7" t="s">
        <v>15</v>
      </c>
    </row>
    <row r="27" spans="2:7" x14ac:dyDescent="0.25">
      <c r="B27" s="8" t="s">
        <v>26</v>
      </c>
      <c r="D27" s="4">
        <v>1</v>
      </c>
      <c r="E27" s="4">
        <v>0.5</v>
      </c>
      <c r="F27" s="4">
        <v>0.25</v>
      </c>
      <c r="G27" s="7">
        <f>SUM(D27:F27)</f>
        <v>1.75</v>
      </c>
    </row>
    <row r="28" spans="2:7" x14ac:dyDescent="0.25">
      <c r="B28" s="8" t="s">
        <v>27</v>
      </c>
      <c r="D28" s="4">
        <v>1.25</v>
      </c>
      <c r="E28" s="4">
        <v>0.75</v>
      </c>
      <c r="F28" s="4">
        <v>0.25</v>
      </c>
      <c r="G28" s="7">
        <f t="shared" ref="G28:G29" si="1">SUM(D28:F28)</f>
        <v>2.25</v>
      </c>
    </row>
    <row r="29" spans="2:7" x14ac:dyDescent="0.25">
      <c r="B29" s="8" t="s">
        <v>34</v>
      </c>
      <c r="D29" s="4">
        <v>1.5</v>
      </c>
      <c r="E29" s="4">
        <v>1</v>
      </c>
      <c r="F29" s="4">
        <v>0.25</v>
      </c>
      <c r="G29" s="7">
        <f t="shared" si="1"/>
        <v>2.75</v>
      </c>
    </row>
    <row r="30" spans="2:7" x14ac:dyDescent="0.25">
      <c r="B30" s="8"/>
    </row>
    <row r="31" spans="2:7" x14ac:dyDescent="0.25">
      <c r="B31" s="8"/>
    </row>
    <row r="32" spans="2:7" s="3" customFormat="1" x14ac:dyDescent="0.25">
      <c r="B32" s="9" t="s">
        <v>16</v>
      </c>
      <c r="C32" s="2"/>
      <c r="D32" s="2"/>
      <c r="E32" s="2"/>
      <c r="F32" s="2"/>
      <c r="G32" s="6"/>
    </row>
    <row r="33" spans="2:5" ht="75" x14ac:dyDescent="0.25">
      <c r="B33" s="8" t="s">
        <v>7</v>
      </c>
      <c r="C33" s="4" t="s">
        <v>17</v>
      </c>
      <c r="D33" s="4" t="s">
        <v>18</v>
      </c>
      <c r="E33" s="4" t="s">
        <v>19</v>
      </c>
    </row>
    <row r="34" spans="2:5" x14ac:dyDescent="0.25">
      <c r="B34" s="8" t="s">
        <v>24</v>
      </c>
      <c r="C34" s="4">
        <v>0</v>
      </c>
      <c r="D34" s="4">
        <v>0</v>
      </c>
      <c r="E34" s="4">
        <v>0</v>
      </c>
    </row>
    <row r="35" spans="2:5" x14ac:dyDescent="0.25">
      <c r="B35" s="8" t="s">
        <v>25</v>
      </c>
      <c r="C35" s="4">
        <v>0.25</v>
      </c>
      <c r="D35" s="4">
        <v>0.25</v>
      </c>
      <c r="E35" s="4">
        <v>0.5</v>
      </c>
    </row>
    <row r="36" spans="2:5" x14ac:dyDescent="0.25">
      <c r="B36" s="8" t="s">
        <v>35</v>
      </c>
      <c r="C36" s="4">
        <v>0.75</v>
      </c>
      <c r="D36" s="4">
        <v>0.75</v>
      </c>
      <c r="E36" s="4">
        <v>1.5</v>
      </c>
    </row>
  </sheetData>
  <sheetProtection algorithmName="SHA-512" hashValue="jkfhhPmdpWnfxDhxEHaU3x3HeDyIMMNGULktk2ET9Kesrp1GcfEeLKFn5uOpzlUIAgueCQRLvrn9wX7fnPfmog==" saltValue="MmyEiBQpHoqxrEr2fO8e1Q==" spinCount="100000" sheet="1" objects="1" scenarios="1"/>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24607CC084244B986E2A1AF5D96134" ma:contentTypeVersion="13" ma:contentTypeDescription="Create a new document." ma:contentTypeScope="" ma:versionID="e7278a96b49d9d88a21ff0e585198085">
  <xsd:schema xmlns:xsd="http://www.w3.org/2001/XMLSchema" xmlns:xs="http://www.w3.org/2001/XMLSchema" xmlns:p="http://schemas.microsoft.com/office/2006/metadata/properties" xmlns:ns2="f414bce4-a264-4d06-bc05-783944c1451f" xmlns:ns3="7736d443-c014-4a35-bfd3-83bf739aecee" targetNamespace="http://schemas.microsoft.com/office/2006/metadata/properties" ma:root="true" ma:fieldsID="d9188853954997018a9209446e9b2179" ns2:_="" ns3:_="">
    <xsd:import namespace="f414bce4-a264-4d06-bc05-783944c1451f"/>
    <xsd:import namespace="7736d443-c014-4a35-bfd3-83bf739aecee"/>
    <xsd:element name="properties">
      <xsd:complexType>
        <xsd:sequence>
          <xsd:element name="documentManagement">
            <xsd:complexType>
              <xsd:all>
                <xsd:element ref="ns2:Document_x0020_Type" minOccurs="0"/>
                <xsd:element ref="ns2:Document_x0020_Author_x0020__x002f__x0020_Owner" minOccurs="0"/>
                <xsd:element ref="ns2:Document_x0020_Status" minOccurs="0"/>
                <xsd:element ref="ns2:Geographic_x0020_Relevance" minOccurs="0"/>
                <xsd:element ref="ns2:Audit_x0020_Company_x0020_Relevance" minOccurs="0"/>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14bce4-a264-4d06-bc05-783944c1451f"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Scheme Owner (IRIS) Requirement/ Protocol"/>
          <xsd:enumeration value="Scheme Manager (SAAS) Protocol"/>
          <xsd:enumeration value="Reference Only - IRIS"/>
          <xsd:enumeration value="Reference Only - External"/>
          <xsd:enumeration value="IRIS Contractual"/>
          <xsd:enumeration value="Audit Company Contractual"/>
          <xsd:enumeration value="Project Budgeting"/>
          <xsd:enumeration value="Project Planning"/>
          <xsd:enumeration value="Meeting / Communication Record"/>
          <xsd:enumeration value="Pilot Audit Record"/>
          <xsd:enumeration value="Gov’t Regulation or International Instrument"/>
          <xsd:enumeration value="Training &amp; Promotional Materials"/>
        </xsd:restriction>
      </xsd:simpleType>
    </xsd:element>
    <xsd:element name="Document_x0020_Author_x0020__x002f__x0020_Owner" ma:index="9" nillable="true" ma:displayName="Document Owner / Author" ma:description="Not Known" ma:format="Dropdown" ma:internalName="Document_x0020_Author_x0020__x002f__x0020_Owner">
      <xsd:simpleType>
        <xsd:restriction base="dms:Choice">
          <xsd:enumeration value="SAAS"/>
          <xsd:enumeration value="IRIS"/>
          <xsd:enumeration value="RBA"/>
          <xsd:enumeration value="Clearview"/>
          <xsd:enumeration value="OTL (FAIR)"/>
          <xsd:enumeration value="Other External"/>
          <xsd:enumeration value="Not Known"/>
        </xsd:restriction>
      </xsd:simpleType>
    </xsd:element>
    <xsd:element name="Document_x0020_Status" ma:index="10" nillable="true" ma:displayName="Document Status" ma:format="Dropdown" ma:internalName="Document_x0020_Status">
      <xsd:simpleType>
        <xsd:restriction base="dms:Choice">
          <xsd:enumeration value="Discussion Draft (SAAS Internal only)"/>
          <xsd:enumeration value="Working Draft (provisionally approved / shared)"/>
          <xsd:enumeration value="Mature Draft (formally Published may also exist!)"/>
          <xsd:enumeration value="Formally Published Version (Library folders only!)"/>
          <xsd:enumeration value="Superseded / Archived"/>
          <xsd:enumeration value="Not known / Not Applicable"/>
        </xsd:restriction>
      </xsd:simpleType>
    </xsd:element>
    <xsd:element name="Geographic_x0020_Relevance" ma:index="11" nillable="true" ma:displayName="Geographic Relevance" ma:format="Dropdown" ma:internalName="Geographic_x0020_Relevance">
      <xsd:simpleType>
        <xsd:restriction base="dms:Choice">
          <xsd:enumeration value="Global"/>
          <xsd:enumeration value="Bangladesh"/>
          <xsd:enumeration value="Canada"/>
          <xsd:enumeration value="Nepal"/>
          <xsd:enumeration value="Philippines"/>
          <xsd:enumeration value="Sri Lanka"/>
          <xsd:enumeration value="Multiple locations"/>
          <xsd:enumeration value="Other"/>
        </xsd:restriction>
      </xsd:simpleType>
    </xsd:element>
    <xsd:element name="Audit_x0020_Company_x0020_Relevance" ma:index="12" nillable="true" ma:displayName="Audit Company Relevance" ma:description="Multiple AC's" ma:format="Dropdown" ma:internalName="Audit_x0020_Company_x0020_Relevance">
      <xsd:simpleType>
        <xsd:restriction base="dms:Choice">
          <xsd:enumeration value="All"/>
          <xsd:enumeration value="BV"/>
          <xsd:enumeration value="SMT"/>
          <xsd:enumeration value="UL"/>
          <xsd:enumeration value="Multiple Audit Co's"/>
          <xsd:enumeration value="Not Applicable"/>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36d443-c014-4a35-bfd3-83bf739aece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eographic_x0020_Relevance xmlns="f414bce4-a264-4d06-bc05-783944c1451f">Global</Geographic_x0020_Relevance>
    <Audit_x0020_Company_x0020_Relevance xmlns="f414bce4-a264-4d06-bc05-783944c1451f">All</Audit_x0020_Company_x0020_Relevance>
    <Document_x0020_Status xmlns="f414bce4-a264-4d06-bc05-783944c1451f">Mature Draft (formally Published may also exist!)</Document_x0020_Status>
    <Document_x0020_Type xmlns="f414bce4-a264-4d06-bc05-783944c1451f">Scheme Manager (SAAS) Protocol</Document_x0020_Type>
    <Document_x0020_Author_x0020__x002f__x0020_Owner xmlns="f414bce4-a264-4d06-bc05-783944c1451f">SAAS</Document_x0020_Author_x0020__x002f__x0020_Owner>
  </documentManagement>
</p:properties>
</file>

<file path=customXml/itemProps1.xml><?xml version="1.0" encoding="utf-8"?>
<ds:datastoreItem xmlns:ds="http://schemas.openxmlformats.org/officeDocument/2006/customXml" ds:itemID="{5C0E178A-2AA2-42B9-8078-BE1FE99C2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14bce4-a264-4d06-bc05-783944c1451f"/>
    <ds:schemaRef ds:uri="7736d443-c014-4a35-bfd3-83bf739aec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D1DB05-4860-42D9-9A4D-BDAC06D42CF0}">
  <ds:schemaRefs>
    <ds:schemaRef ds:uri="http://schemas.microsoft.com/sharepoint/v3/contenttype/forms"/>
  </ds:schemaRefs>
</ds:datastoreItem>
</file>

<file path=customXml/itemProps3.xml><?xml version="1.0" encoding="utf-8"?>
<ds:datastoreItem xmlns:ds="http://schemas.openxmlformats.org/officeDocument/2006/customXml" ds:itemID="{1B0CDF99-7ADA-4311-BCB6-BAE47498EE00}">
  <ds:schemaRefs>
    <ds:schemaRef ds:uri="http://schemas.microsoft.com/office/infopath/2007/PartnerControls"/>
    <ds:schemaRef ds:uri="http://purl.org/dc/terms/"/>
    <ds:schemaRef ds:uri="http://purl.org/dc/dcmitype/"/>
    <ds:schemaRef ds:uri="http://schemas.openxmlformats.org/package/2006/metadata/core-properties"/>
    <ds:schemaRef ds:uri="7736d443-c014-4a35-bfd3-83bf739aecee"/>
    <ds:schemaRef ds:uri="http://schemas.microsoft.com/office/2006/documentManagement/types"/>
    <ds:schemaRef ds:uri="http://schemas.microsoft.com/office/2006/metadata/properties"/>
    <ds:schemaRef ds:uri="f414bce4-a264-4d06-bc05-783944c1451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Tool - Auditor Days</vt:lpstr>
      <vt:lpstr>VLookUp Tables</vt:lpstr>
      <vt:lpstr>Source Data Tables</vt:lpstr>
      <vt:lpstr>'Source Data Tables'!_Toc1831959</vt:lpstr>
      <vt:lpstr>'Source Data Tables'!_Toc1831960</vt:lpstr>
      <vt:lpstr>'Source Data Tables'!_Toc1831961</vt:lpstr>
    </vt:vector>
  </TitlesOfParts>
  <Company>Social Accountability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 Brookes</dc:creator>
  <cp:lastModifiedBy>John</cp:lastModifiedBy>
  <cp:lastPrinted>2021-11-05T20:49:04Z</cp:lastPrinted>
  <dcterms:created xsi:type="dcterms:W3CDTF">2019-10-13T17:00:37Z</dcterms:created>
  <dcterms:modified xsi:type="dcterms:W3CDTF">2021-12-18T21:39:25Z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0x010100A224607CC084244B986E2A1AF5D96134</vt:lpwstr>
  </property>
</Properties>
</file>